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حسابات سيتي بلازا\"/>
    </mc:Choice>
  </mc:AlternateContent>
  <bookViews>
    <workbookView xWindow="0" yWindow="0" windowWidth="20700" windowHeight="7230" activeTab="2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  <sheet name="Sheet31" sheetId="31" r:id="rId31"/>
    <sheet name="Sheet32" sheetId="32" r:id="rId3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3" l="1"/>
  <c r="F21" i="3" l="1"/>
  <c r="G29" i="2" l="1"/>
  <c r="G28" i="2"/>
  <c r="R36" i="2"/>
  <c r="R38" i="2" s="1"/>
  <c r="T34" i="2"/>
  <c r="U13" i="2"/>
  <c r="R37" i="2"/>
  <c r="S34" i="2"/>
  <c r="T30" i="2"/>
  <c r="T29" i="2"/>
  <c r="T28" i="2"/>
  <c r="T27" i="2"/>
  <c r="T26" i="2"/>
  <c r="Q22" i="2"/>
  <c r="S21" i="2"/>
  <c r="S20" i="2"/>
  <c r="S19" i="2"/>
  <c r="S18" i="2"/>
  <c r="S17" i="2"/>
  <c r="S22" i="2" s="1"/>
  <c r="T13" i="2"/>
  <c r="S12" i="2"/>
  <c r="S11" i="2"/>
  <c r="S10" i="2"/>
  <c r="S9" i="2"/>
  <c r="S8" i="2"/>
  <c r="S7" i="2"/>
  <c r="S13" i="2" s="1"/>
  <c r="F20" i="1"/>
  <c r="H20" i="1"/>
  <c r="H16" i="1"/>
  <c r="H17" i="1"/>
  <c r="H18" i="1"/>
  <c r="H19" i="1"/>
  <c r="H15" i="1"/>
  <c r="G25" i="2"/>
  <c r="M2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5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I11" i="1"/>
  <c r="H11" i="1"/>
  <c r="H10" i="1"/>
  <c r="H9" i="1"/>
  <c r="H6" i="1"/>
  <c r="H7" i="1"/>
  <c r="H8" i="1"/>
  <c r="H5" i="1"/>
  <c r="C34" i="1"/>
</calcChain>
</file>

<file path=xl/sharedStrings.xml><?xml version="1.0" encoding="utf-8"?>
<sst xmlns="http://schemas.openxmlformats.org/spreadsheetml/2006/main" count="134" uniqueCount="89">
  <si>
    <t>التاريخ</t>
  </si>
  <si>
    <t xml:space="preserve">ايراد مبيعات الجيم </t>
  </si>
  <si>
    <t xml:space="preserve">ايرادات من البرايقت </t>
  </si>
  <si>
    <t xml:space="preserve">مدين </t>
  </si>
  <si>
    <t xml:space="preserve">دائن </t>
  </si>
  <si>
    <t xml:space="preserve">اسماء الكباتن </t>
  </si>
  <si>
    <t xml:space="preserve">النسبة </t>
  </si>
  <si>
    <t xml:space="preserve">حنفي </t>
  </si>
  <si>
    <t xml:space="preserve">عمر اسامه </t>
  </si>
  <si>
    <t xml:space="preserve">ريم </t>
  </si>
  <si>
    <t xml:space="preserve">هويدا </t>
  </si>
  <si>
    <t xml:space="preserve">ريسبشن </t>
  </si>
  <si>
    <t xml:space="preserve">مالك </t>
  </si>
  <si>
    <t xml:space="preserve">اجمالي البرايفت </t>
  </si>
  <si>
    <t xml:space="preserve">السيشن </t>
  </si>
  <si>
    <t xml:space="preserve">قيمة السيشن </t>
  </si>
  <si>
    <t xml:space="preserve">الاجمالي </t>
  </si>
  <si>
    <t xml:space="preserve">اسم المدرب </t>
  </si>
  <si>
    <t xml:space="preserve">بداية العمل </t>
  </si>
  <si>
    <t xml:space="preserve">الراتب الاساسي </t>
  </si>
  <si>
    <t xml:space="preserve">الاضافي </t>
  </si>
  <si>
    <t xml:space="preserve">الخصومات </t>
  </si>
  <si>
    <t xml:space="preserve">صافي الراتب </t>
  </si>
  <si>
    <t xml:space="preserve">محمد حنفي </t>
  </si>
  <si>
    <t xml:space="preserve">احمد حنفي </t>
  </si>
  <si>
    <t xml:space="preserve">عمرو احمد عيد </t>
  </si>
  <si>
    <t xml:space="preserve">عبد الله محمد </t>
  </si>
  <si>
    <t xml:space="preserve">يوسف علي </t>
  </si>
  <si>
    <t xml:space="preserve">عمرو سامي </t>
  </si>
  <si>
    <t>ياسين جابر</t>
  </si>
  <si>
    <t xml:space="preserve">سلمي زين </t>
  </si>
  <si>
    <t>شيماء حسين</t>
  </si>
  <si>
    <t xml:space="preserve">ريم الخشاب </t>
  </si>
  <si>
    <t xml:space="preserve">هويدا ياسر </t>
  </si>
  <si>
    <t xml:space="preserve">ندا تامر </t>
  </si>
  <si>
    <t xml:space="preserve">محمد سيد </t>
  </si>
  <si>
    <t xml:space="preserve">جورجينا سامي </t>
  </si>
  <si>
    <t>اميره محسن</t>
  </si>
  <si>
    <t xml:space="preserve">خلود ابراهيم </t>
  </si>
  <si>
    <t xml:space="preserve">سلمي توفيق </t>
  </si>
  <si>
    <t xml:space="preserve">عمرو ابو بكر </t>
  </si>
  <si>
    <t xml:space="preserve">الاجر اليومي </t>
  </si>
  <si>
    <t xml:space="preserve">ايام العمل </t>
  </si>
  <si>
    <t xml:space="preserve">صافي ايام العمل </t>
  </si>
  <si>
    <t>رواتب العاملين بالجيم عن شهر مايو -2024</t>
  </si>
  <si>
    <t>الاسم</t>
  </si>
  <si>
    <t xml:space="preserve">المبيعات </t>
  </si>
  <si>
    <t xml:space="preserve">المستحق </t>
  </si>
  <si>
    <t xml:space="preserve">اميره محسن </t>
  </si>
  <si>
    <t>عمولات العاملين بالريسبشن</t>
  </si>
  <si>
    <t xml:space="preserve">الاسم </t>
  </si>
  <si>
    <t>الكلاس</t>
  </si>
  <si>
    <t>العدد</t>
  </si>
  <si>
    <t>المبلغ</t>
  </si>
  <si>
    <t xml:space="preserve">فتنس </t>
  </si>
  <si>
    <t xml:space="preserve">الكلاسات </t>
  </si>
  <si>
    <t xml:space="preserve">رشا </t>
  </si>
  <si>
    <t xml:space="preserve">زومبا </t>
  </si>
  <si>
    <t xml:space="preserve">رحمه </t>
  </si>
  <si>
    <t xml:space="preserve">بيلي دانس </t>
  </si>
  <si>
    <t xml:space="preserve">البخار </t>
  </si>
  <si>
    <t xml:space="preserve">اجمالي المبيعات </t>
  </si>
  <si>
    <t xml:space="preserve">نسبة المدرب </t>
  </si>
  <si>
    <t xml:space="preserve">اجمالي المستحق </t>
  </si>
  <si>
    <t>اجمالي الايراد</t>
  </si>
  <si>
    <t xml:space="preserve">صافي المكان </t>
  </si>
  <si>
    <t xml:space="preserve">جزئي </t>
  </si>
  <si>
    <t xml:space="preserve">كلي </t>
  </si>
  <si>
    <t xml:space="preserve">البيان  </t>
  </si>
  <si>
    <t xml:space="preserve">مبيعات الجيم </t>
  </si>
  <si>
    <t xml:space="preserve">مبيعات البرايفت </t>
  </si>
  <si>
    <t xml:space="preserve">ايرادات اخري من البخار </t>
  </si>
  <si>
    <t xml:space="preserve">رواتب الامن وعمال النظافة </t>
  </si>
  <si>
    <t xml:space="preserve">نصيب الجيم من رواتب الامن والنظافة </t>
  </si>
  <si>
    <t xml:space="preserve">رواتب العاملين بالجيم </t>
  </si>
  <si>
    <t xml:space="preserve">عمولات العاملين بالريسبشن </t>
  </si>
  <si>
    <t xml:space="preserve">نسبة البخار للمدرب </t>
  </si>
  <si>
    <t xml:space="preserve">اجمالي المصروفات </t>
  </si>
  <si>
    <t xml:space="preserve">صافي المبيعات </t>
  </si>
  <si>
    <t xml:space="preserve">مجمل الربح </t>
  </si>
  <si>
    <t xml:space="preserve">ايجار </t>
  </si>
  <si>
    <t xml:space="preserve">كهرباء </t>
  </si>
  <si>
    <t xml:space="preserve">مياه </t>
  </si>
  <si>
    <t>××××</t>
  </si>
  <si>
    <t xml:space="preserve">مصاريف صيانة </t>
  </si>
  <si>
    <t>×××××</t>
  </si>
  <si>
    <t xml:space="preserve">صافي الربح </t>
  </si>
  <si>
    <t xml:space="preserve"> البرايفت للمدربين </t>
  </si>
  <si>
    <t xml:space="preserve">نصيب الجيم من  اجور عاملين النظافة والامن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</si>
</sst>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_-* #,##0.00\ _ج_._م_._‏_-;\-* #,##0.00\ _ج_._م_._‏_-;_-* &quot;-&quot;??\ _ج_._م_._‏_-;_-@_-"/>
  </numFmts>
  <fonts count="8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u/>
      <sz val="18"/>
      <color theme="1"/>
      <name val="Calibri"/>
      <family val="2"/>
      <charset val="178"/>
      <scheme val="minor"/>
    </font>
    <font>
      <u val="singleAccounting"/>
      <sz val="18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u/>
      <sz val="16"/>
      <color theme="1"/>
      <name val="Calibri"/>
      <family val="2"/>
      <charset val="178"/>
      <scheme val="minor"/>
    </font>
  </fonts>
  <fills count="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1" tint="0.49803155613879818"/>
        </stop>
      </gradientFill>
    </fill>
    <fill>
      <gradientFill degree="90">
        <stop position="0">
          <color theme="0"/>
        </stop>
        <stop position="1">
          <color theme="2"/>
        </stop>
      </gradientFill>
    </fill>
    <fill>
      <gradientFill degree="90">
        <stop position="0">
          <color theme="0"/>
        </stop>
        <stop position="1">
          <color rgb="FF00B050"/>
        </stop>
      </gradient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164" fontId="0" fillId="0" borderId="0" xfId="1" applyNumberFormat="1" applyFont="1"/>
    <xf numFmtId="164" fontId="0" fillId="0" borderId="0" xfId="1" applyNumberFormat="1" applyFont="1" applyAlignment="1">
      <alignment horizontal="center" vertical="center"/>
    </xf>
    <xf numFmtId="164" fontId="0" fillId="0" borderId="0" xfId="0" applyNumberFormat="1"/>
    <xf numFmtId="0" fontId="0" fillId="0" borderId="2" xfId="0" applyBorder="1"/>
    <xf numFmtId="164" fontId="0" fillId="0" borderId="2" xfId="1" applyNumberFormat="1" applyFont="1" applyBorder="1"/>
    <xf numFmtId="14" fontId="0" fillId="0" borderId="2" xfId="0" applyNumberFormat="1" applyBorder="1"/>
    <xf numFmtId="164" fontId="0" fillId="0" borderId="2" xfId="0" applyNumberFormat="1" applyBorder="1"/>
    <xf numFmtId="164" fontId="0" fillId="0" borderId="2" xfId="1" applyNumberFormat="1" applyFont="1" applyBorder="1" applyAlignment="1">
      <alignment horizontal="center" vertical="center"/>
    </xf>
    <xf numFmtId="9" fontId="0" fillId="0" borderId="2" xfId="2" applyFont="1" applyBorder="1"/>
    <xf numFmtId="165" fontId="0" fillId="0" borderId="0" xfId="0" applyNumberFormat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0" fillId="0" borderId="2" xfId="0" applyFill="1" applyBorder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0" fontId="2" fillId="3" borderId="2" xfId="0" applyFont="1" applyFill="1" applyBorder="1"/>
    <xf numFmtId="164" fontId="2" fillId="3" borderId="2" xfId="1" applyNumberFormat="1" applyFont="1" applyFill="1" applyBorder="1"/>
    <xf numFmtId="164" fontId="3" fillId="4" borderId="2" xfId="1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5" fillId="4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4"/>
  <sheetViews>
    <sheetView rightToLeft="1" topLeftCell="A13" workbookViewId="0">
      <selection activeCell="A30" sqref="A30"/>
    </sheetView>
  </sheetViews>
  <sheetFormatPr defaultRowHeight="15" x14ac:dyDescent="0.25"/>
  <cols>
    <col min="2" max="2" width="14.85546875" bestFit="1" customWidth="1"/>
    <col min="3" max="3" width="29" style="1" customWidth="1"/>
    <col min="4" max="4" width="18.5703125" bestFit="1" customWidth="1"/>
    <col min="5" max="5" width="15.42578125" bestFit="1" customWidth="1"/>
    <col min="6" max="7" width="15.42578125" customWidth="1"/>
    <col min="8" max="8" width="13.42578125" style="2" bestFit="1" customWidth="1"/>
    <col min="9" max="9" width="10.5703125" style="1" bestFit="1" customWidth="1"/>
    <col min="10" max="10" width="10.140625" bestFit="1" customWidth="1"/>
  </cols>
  <sheetData>
    <row r="2" spans="2:10" ht="30.75" customHeight="1" x14ac:dyDescent="0.25">
      <c r="B2" s="26" t="s">
        <v>0</v>
      </c>
      <c r="C2" s="27" t="s">
        <v>1</v>
      </c>
      <c r="E2" s="38" t="s">
        <v>2</v>
      </c>
      <c r="F2" s="38"/>
      <c r="G2" s="38"/>
      <c r="H2" s="38"/>
      <c r="I2" s="38"/>
      <c r="J2" s="38"/>
    </row>
    <row r="3" spans="2:10" ht="18.75" x14ac:dyDescent="0.25">
      <c r="B3" s="31">
        <v>45413</v>
      </c>
      <c r="C3" s="28">
        <v>3040</v>
      </c>
      <c r="E3" s="4" t="s">
        <v>5</v>
      </c>
      <c r="F3" s="4" t="s">
        <v>14</v>
      </c>
      <c r="G3" s="4" t="s">
        <v>15</v>
      </c>
      <c r="H3" s="8" t="s">
        <v>3</v>
      </c>
      <c r="I3" s="5" t="s">
        <v>4</v>
      </c>
      <c r="J3" s="4" t="s">
        <v>6</v>
      </c>
    </row>
    <row r="4" spans="2:10" ht="18.75" x14ac:dyDescent="0.25">
      <c r="B4" s="31">
        <v>45414</v>
      </c>
      <c r="C4" s="28">
        <v>5230</v>
      </c>
      <c r="E4" s="4" t="s">
        <v>13</v>
      </c>
      <c r="F4" s="4"/>
      <c r="G4" s="4"/>
      <c r="H4" s="8"/>
      <c r="I4" s="5">
        <v>16690</v>
      </c>
      <c r="J4" s="4"/>
    </row>
    <row r="5" spans="2:10" ht="18.75" x14ac:dyDescent="0.25">
      <c r="B5" s="31">
        <v>45415</v>
      </c>
      <c r="C5" s="28">
        <v>800</v>
      </c>
      <c r="E5" s="4" t="s">
        <v>7</v>
      </c>
      <c r="F5" s="4">
        <v>16</v>
      </c>
      <c r="G5" s="4">
        <v>56.25</v>
      </c>
      <c r="H5" s="8">
        <f>F5*G5*J5</f>
        <v>450</v>
      </c>
      <c r="I5" s="5"/>
      <c r="J5" s="9">
        <v>0.5</v>
      </c>
    </row>
    <row r="6" spans="2:10" ht="18.75" x14ac:dyDescent="0.25">
      <c r="B6" s="31">
        <v>45416</v>
      </c>
      <c r="C6" s="28">
        <v>3840</v>
      </c>
      <c r="E6" s="4" t="s">
        <v>8</v>
      </c>
      <c r="F6" s="4">
        <v>16</v>
      </c>
      <c r="G6" s="4">
        <v>56.25</v>
      </c>
      <c r="H6" s="8">
        <f t="shared" ref="H6:H8" si="0">F6*G6*J6</f>
        <v>360</v>
      </c>
      <c r="I6" s="5"/>
      <c r="J6" s="9">
        <v>0.4</v>
      </c>
    </row>
    <row r="7" spans="2:10" ht="18.75" x14ac:dyDescent="0.25">
      <c r="B7" s="31">
        <v>45417</v>
      </c>
      <c r="C7" s="28">
        <v>6135</v>
      </c>
      <c r="E7" s="4" t="s">
        <v>9</v>
      </c>
      <c r="F7" s="4">
        <v>8</v>
      </c>
      <c r="G7" s="4">
        <v>56.25</v>
      </c>
      <c r="H7" s="8">
        <f t="shared" si="0"/>
        <v>180</v>
      </c>
      <c r="I7" s="5"/>
      <c r="J7" s="9">
        <v>0.4</v>
      </c>
    </row>
    <row r="8" spans="2:10" ht="18.75" x14ac:dyDescent="0.25">
      <c r="B8" s="31">
        <v>45418</v>
      </c>
      <c r="C8" s="28">
        <v>4060</v>
      </c>
      <c r="E8" s="4" t="s">
        <v>10</v>
      </c>
      <c r="F8" s="4">
        <v>24</v>
      </c>
      <c r="G8" s="4">
        <v>56.25</v>
      </c>
      <c r="H8" s="8">
        <f t="shared" si="0"/>
        <v>540</v>
      </c>
      <c r="I8" s="5"/>
      <c r="J8" s="9">
        <v>0.4</v>
      </c>
    </row>
    <row r="9" spans="2:10" ht="18.75" x14ac:dyDescent="0.25">
      <c r="B9" s="31">
        <v>45419</v>
      </c>
      <c r="C9" s="28">
        <v>8800</v>
      </c>
      <c r="E9" s="4" t="s">
        <v>11</v>
      </c>
      <c r="F9" s="4"/>
      <c r="G9" s="4"/>
      <c r="H9" s="8">
        <f>I4*J9</f>
        <v>834.5</v>
      </c>
      <c r="I9" s="5"/>
      <c r="J9" s="9">
        <v>0.05</v>
      </c>
    </row>
    <row r="10" spans="2:10" ht="18.75" x14ac:dyDescent="0.25">
      <c r="B10" s="31">
        <v>45420</v>
      </c>
      <c r="C10" s="28">
        <v>5785</v>
      </c>
      <c r="E10" s="4" t="s">
        <v>12</v>
      </c>
      <c r="F10" s="4"/>
      <c r="G10" s="4"/>
      <c r="H10" s="8">
        <f>I4*J10</f>
        <v>1669</v>
      </c>
      <c r="I10" s="5"/>
      <c r="J10" s="9">
        <v>0.1</v>
      </c>
    </row>
    <row r="11" spans="2:10" ht="18.75" x14ac:dyDescent="0.25">
      <c r="B11" s="31">
        <v>45421</v>
      </c>
      <c r="C11" s="28">
        <v>6390</v>
      </c>
      <c r="E11" s="4" t="s">
        <v>16</v>
      </c>
      <c r="F11" s="4"/>
      <c r="G11" s="4"/>
      <c r="H11" s="8">
        <f>SUM(H5:H10)</f>
        <v>4033.5</v>
      </c>
      <c r="I11" s="5">
        <f>SUM(I4:I10)</f>
        <v>16690</v>
      </c>
      <c r="J11" s="7"/>
    </row>
    <row r="12" spans="2:10" ht="18.75" x14ac:dyDescent="0.25">
      <c r="B12" s="31">
        <v>45422</v>
      </c>
      <c r="C12" s="28">
        <v>1500</v>
      </c>
    </row>
    <row r="13" spans="2:10" ht="18.75" x14ac:dyDescent="0.25">
      <c r="B13" s="31">
        <v>45423</v>
      </c>
      <c r="C13" s="28">
        <v>4470</v>
      </c>
      <c r="E13" s="39" t="s">
        <v>49</v>
      </c>
      <c r="F13" s="40"/>
      <c r="G13" s="40"/>
      <c r="H13" s="41"/>
    </row>
    <row r="14" spans="2:10" ht="18.75" x14ac:dyDescent="0.25">
      <c r="B14" s="31">
        <v>45424</v>
      </c>
      <c r="C14" s="28">
        <v>8200</v>
      </c>
      <c r="E14" s="4" t="s">
        <v>45</v>
      </c>
      <c r="F14" s="4" t="s">
        <v>46</v>
      </c>
      <c r="G14" s="4" t="s">
        <v>6</v>
      </c>
      <c r="H14" s="8" t="s">
        <v>47</v>
      </c>
    </row>
    <row r="15" spans="2:10" ht="18.75" x14ac:dyDescent="0.25">
      <c r="B15" s="31">
        <v>45425</v>
      </c>
      <c r="C15" s="28">
        <v>6610</v>
      </c>
      <c r="E15" s="4" t="s">
        <v>35</v>
      </c>
      <c r="F15" s="5">
        <v>65525</v>
      </c>
      <c r="G15" s="9">
        <v>0.02</v>
      </c>
      <c r="H15" s="8">
        <f>F15*G15</f>
        <v>1310.5</v>
      </c>
    </row>
    <row r="16" spans="2:10" ht="18.75" x14ac:dyDescent="0.25">
      <c r="B16" s="31">
        <v>45426</v>
      </c>
      <c r="C16" s="28">
        <v>8250</v>
      </c>
      <c r="E16" s="4" t="s">
        <v>36</v>
      </c>
      <c r="F16" s="5">
        <v>29015</v>
      </c>
      <c r="G16" s="9">
        <v>0.02</v>
      </c>
      <c r="H16" s="8">
        <f t="shared" ref="H16:H19" si="1">F16*G16</f>
        <v>580.30000000000007</v>
      </c>
    </row>
    <row r="17" spans="2:8" ht="18.75" x14ac:dyDescent="0.25">
      <c r="B17" s="31">
        <v>45427</v>
      </c>
      <c r="C17" s="28">
        <v>7300</v>
      </c>
      <c r="E17" s="4" t="s">
        <v>39</v>
      </c>
      <c r="F17" s="5">
        <v>57870</v>
      </c>
      <c r="G17" s="9">
        <v>0.02</v>
      </c>
      <c r="H17" s="8">
        <f t="shared" si="1"/>
        <v>1157.4000000000001</v>
      </c>
    </row>
    <row r="18" spans="2:8" ht="18.75" x14ac:dyDescent="0.25">
      <c r="B18" s="31">
        <v>45428</v>
      </c>
      <c r="C18" s="28">
        <v>6890</v>
      </c>
      <c r="E18" s="4" t="s">
        <v>38</v>
      </c>
      <c r="F18" s="5">
        <v>61310</v>
      </c>
      <c r="G18" s="9">
        <v>0.02</v>
      </c>
      <c r="H18" s="8">
        <f t="shared" si="1"/>
        <v>1226.2</v>
      </c>
    </row>
    <row r="19" spans="2:8" ht="18.75" x14ac:dyDescent="0.25">
      <c r="B19" s="31">
        <v>45429</v>
      </c>
      <c r="C19" s="28">
        <v>8800</v>
      </c>
      <c r="E19" s="4" t="s">
        <v>48</v>
      </c>
      <c r="F19" s="5">
        <v>52495</v>
      </c>
      <c r="G19" s="9">
        <v>0.02</v>
      </c>
      <c r="H19" s="8">
        <f t="shared" si="1"/>
        <v>1049.9000000000001</v>
      </c>
    </row>
    <row r="20" spans="2:8" ht="26.25" customHeight="1" x14ac:dyDescent="0.25">
      <c r="B20" s="31">
        <v>45430</v>
      </c>
      <c r="C20" s="28">
        <v>6730</v>
      </c>
      <c r="E20" s="4" t="s">
        <v>16</v>
      </c>
      <c r="F20" s="7">
        <f>SUM(F15:F19)</f>
        <v>266215</v>
      </c>
      <c r="G20" s="9"/>
      <c r="H20" s="8">
        <f>SUM(H15:H19)</f>
        <v>5324.3000000000011</v>
      </c>
    </row>
    <row r="21" spans="2:8" ht="18.75" x14ac:dyDescent="0.25">
      <c r="B21" s="31">
        <v>45431</v>
      </c>
      <c r="C21" s="28">
        <v>4870</v>
      </c>
      <c r="G21" s="10"/>
    </row>
    <row r="22" spans="2:8" ht="18.75" x14ac:dyDescent="0.25">
      <c r="B22" s="31">
        <v>45432</v>
      </c>
      <c r="C22" s="28">
        <v>7170</v>
      </c>
    </row>
    <row r="23" spans="2:8" ht="18.75" x14ac:dyDescent="0.25">
      <c r="B23" s="31">
        <v>45433</v>
      </c>
      <c r="C23" s="28">
        <v>8780</v>
      </c>
    </row>
    <row r="24" spans="2:8" ht="18.75" x14ac:dyDescent="0.25">
      <c r="B24" s="31">
        <v>45434</v>
      </c>
      <c r="C24" s="28">
        <v>5465</v>
      </c>
    </row>
    <row r="25" spans="2:8" ht="18.75" x14ac:dyDescent="0.25">
      <c r="B25" s="31">
        <v>45435</v>
      </c>
      <c r="C25" s="28">
        <v>12140</v>
      </c>
    </row>
    <row r="26" spans="2:8" ht="18.75" x14ac:dyDescent="0.25">
      <c r="B26" s="31">
        <v>45436</v>
      </c>
      <c r="C26" s="28">
        <v>11855</v>
      </c>
    </row>
    <row r="27" spans="2:8" ht="18.75" x14ac:dyDescent="0.25">
      <c r="B27" s="31">
        <v>45437</v>
      </c>
      <c r="C27" s="28">
        <v>13510</v>
      </c>
    </row>
    <row r="28" spans="2:8" ht="18.75" x14ac:dyDescent="0.25">
      <c r="B28" s="31">
        <v>45438</v>
      </c>
      <c r="C28" s="28">
        <v>31525</v>
      </c>
    </row>
    <row r="29" spans="2:8" ht="18.75" x14ac:dyDescent="0.25">
      <c r="B29" s="31">
        <v>45439</v>
      </c>
      <c r="C29" s="28">
        <v>9770</v>
      </c>
    </row>
    <row r="30" spans="2:8" ht="18.75" x14ac:dyDescent="0.25">
      <c r="B30" s="31">
        <v>45440</v>
      </c>
      <c r="C30" s="28">
        <v>17810</v>
      </c>
    </row>
    <row r="31" spans="2:8" ht="18.75" x14ac:dyDescent="0.25">
      <c r="B31" s="31">
        <v>45441</v>
      </c>
      <c r="C31" s="28">
        <v>18780</v>
      </c>
    </row>
    <row r="32" spans="2:8" ht="18.75" x14ac:dyDescent="0.25">
      <c r="B32" s="31">
        <v>45442</v>
      </c>
      <c r="C32" s="28">
        <v>28085</v>
      </c>
    </row>
    <row r="33" spans="2:3" ht="18.75" x14ac:dyDescent="0.25">
      <c r="B33" s="31">
        <v>45443</v>
      </c>
      <c r="C33" s="28">
        <v>14440</v>
      </c>
    </row>
    <row r="34" spans="2:3" ht="34.5" customHeight="1" x14ac:dyDescent="0.25">
      <c r="B34" s="29" t="s">
        <v>16</v>
      </c>
      <c r="C34" s="30">
        <f>SUM(C3:C33)</f>
        <v>287030</v>
      </c>
    </row>
  </sheetData>
  <mergeCells count="2">
    <mergeCell ref="E2:J2"/>
    <mergeCell ref="E13:H1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U39"/>
  <sheetViews>
    <sheetView rightToLeft="1" topLeftCell="D7" workbookViewId="0">
      <selection activeCell="L29" sqref="L29:L30"/>
    </sheetView>
  </sheetViews>
  <sheetFormatPr defaultRowHeight="15" x14ac:dyDescent="0.25"/>
  <cols>
    <col min="5" max="5" width="12.28515625" bestFit="1" customWidth="1"/>
    <col min="6" max="6" width="29" bestFit="1" customWidth="1"/>
    <col min="7" max="7" width="14.42578125" style="1" bestFit="1" customWidth="1"/>
    <col min="8" max="9" width="12" style="1" customWidth="1"/>
    <col min="12" max="12" width="14" bestFit="1" customWidth="1"/>
    <col min="13" max="13" width="14.42578125" style="1" bestFit="1" customWidth="1"/>
    <col min="16" max="16" width="12.28515625" bestFit="1" customWidth="1"/>
    <col min="17" max="17" width="12.85546875" bestFit="1" customWidth="1"/>
    <col min="18" max="18" width="16.140625" customWidth="1"/>
    <col min="19" max="19" width="9.42578125" bestFit="1" customWidth="1"/>
    <col min="20" max="20" width="9.5703125" bestFit="1" customWidth="1"/>
  </cols>
  <sheetData>
    <row r="1" spans="5:21" x14ac:dyDescent="0.25">
      <c r="F1" s="33" t="s">
        <v>44</v>
      </c>
      <c r="G1" s="33"/>
      <c r="H1" s="33"/>
      <c r="I1" s="33"/>
      <c r="J1" s="33"/>
      <c r="K1" s="33"/>
      <c r="L1" s="33"/>
    </row>
    <row r="2" spans="5:21" x14ac:dyDescent="0.25">
      <c r="F2" s="33"/>
      <c r="G2" s="33"/>
      <c r="H2" s="33"/>
      <c r="I2" s="33"/>
      <c r="J2" s="33"/>
      <c r="K2" s="33"/>
      <c r="L2" s="33"/>
    </row>
    <row r="3" spans="5:21" x14ac:dyDescent="0.25">
      <c r="F3" s="36"/>
      <c r="G3" s="36"/>
      <c r="H3" s="36"/>
      <c r="I3" s="36"/>
      <c r="J3" s="36"/>
      <c r="K3" s="36"/>
      <c r="L3" s="36"/>
    </row>
    <row r="4" spans="5:21" x14ac:dyDescent="0.25">
      <c r="E4" s="4" t="s">
        <v>17</v>
      </c>
      <c r="F4" s="4" t="s">
        <v>18</v>
      </c>
      <c r="G4" s="5" t="s">
        <v>19</v>
      </c>
      <c r="H4" s="5" t="s">
        <v>41</v>
      </c>
      <c r="I4" s="5" t="s">
        <v>42</v>
      </c>
      <c r="J4" s="4" t="s">
        <v>20</v>
      </c>
      <c r="K4" s="4" t="s">
        <v>21</v>
      </c>
      <c r="L4" s="5" t="s">
        <v>43</v>
      </c>
      <c r="M4" s="5" t="s">
        <v>22</v>
      </c>
      <c r="P4" s="32" t="s">
        <v>2</v>
      </c>
      <c r="Q4" s="32"/>
      <c r="R4" s="32"/>
      <c r="S4" s="32"/>
      <c r="T4" s="32"/>
      <c r="U4" s="32"/>
    </row>
    <row r="5" spans="5:21" x14ac:dyDescent="0.25">
      <c r="E5" s="4" t="s">
        <v>23</v>
      </c>
      <c r="F5" s="6">
        <v>45413</v>
      </c>
      <c r="G5" s="5">
        <v>4000</v>
      </c>
      <c r="H5" s="5">
        <f>G5/30</f>
        <v>133.33333333333334</v>
      </c>
      <c r="I5" s="5">
        <v>30</v>
      </c>
      <c r="J5" s="4">
        <v>2</v>
      </c>
      <c r="K5" s="4"/>
      <c r="L5" s="7">
        <f>I5+J5-K5</f>
        <v>32</v>
      </c>
      <c r="M5" s="5">
        <f>L5*H5</f>
        <v>4266.666666666667</v>
      </c>
      <c r="P5" s="4" t="s">
        <v>5</v>
      </c>
      <c r="Q5" s="4" t="s">
        <v>14</v>
      </c>
      <c r="R5" s="4" t="s">
        <v>15</v>
      </c>
      <c r="S5" s="8" t="s">
        <v>3</v>
      </c>
      <c r="T5" s="5" t="s">
        <v>4</v>
      </c>
      <c r="U5" s="4" t="s">
        <v>6</v>
      </c>
    </row>
    <row r="6" spans="5:21" x14ac:dyDescent="0.25">
      <c r="E6" s="4" t="s">
        <v>24</v>
      </c>
      <c r="F6" s="6">
        <v>45413</v>
      </c>
      <c r="G6" s="5">
        <v>3000</v>
      </c>
      <c r="H6" s="5">
        <f t="shared" ref="H6:H24" si="0">G6/30</f>
        <v>100</v>
      </c>
      <c r="I6" s="5">
        <v>30</v>
      </c>
      <c r="J6" s="4"/>
      <c r="K6" s="4">
        <v>3</v>
      </c>
      <c r="L6" s="7">
        <f t="shared" ref="L6:L24" si="1">I6+J6-K6</f>
        <v>27</v>
      </c>
      <c r="M6" s="5">
        <f t="shared" ref="M6:M24" si="2">L6*H6</f>
        <v>2700</v>
      </c>
      <c r="P6" s="4" t="s">
        <v>13</v>
      </c>
      <c r="Q6" s="4"/>
      <c r="R6" s="4"/>
      <c r="S6" s="8"/>
      <c r="T6" s="5">
        <v>16690</v>
      </c>
      <c r="U6" s="4"/>
    </row>
    <row r="7" spans="5:21" x14ac:dyDescent="0.25">
      <c r="E7" s="4" t="s">
        <v>25</v>
      </c>
      <c r="F7" s="6">
        <v>45413</v>
      </c>
      <c r="G7" s="5">
        <v>2200</v>
      </c>
      <c r="H7" s="5">
        <f t="shared" si="0"/>
        <v>73.333333333333329</v>
      </c>
      <c r="I7" s="5">
        <v>30</v>
      </c>
      <c r="J7" s="4"/>
      <c r="K7" s="4">
        <v>3</v>
      </c>
      <c r="L7" s="7">
        <f t="shared" si="1"/>
        <v>27</v>
      </c>
      <c r="M7" s="5">
        <f t="shared" si="2"/>
        <v>1979.9999999999998</v>
      </c>
      <c r="P7" s="4" t="s">
        <v>7</v>
      </c>
      <c r="Q7" s="4">
        <v>16</v>
      </c>
      <c r="R7" s="4">
        <v>56.25</v>
      </c>
      <c r="S7" s="8">
        <f>Q7*R7*U7</f>
        <v>450</v>
      </c>
      <c r="T7" s="5"/>
      <c r="U7" s="9">
        <v>0.5</v>
      </c>
    </row>
    <row r="8" spans="5:21" x14ac:dyDescent="0.25">
      <c r="E8" s="4" t="s">
        <v>8</v>
      </c>
      <c r="F8" s="6">
        <v>45413</v>
      </c>
      <c r="G8" s="5">
        <v>2400</v>
      </c>
      <c r="H8" s="5">
        <f t="shared" si="0"/>
        <v>80</v>
      </c>
      <c r="I8" s="5">
        <v>30</v>
      </c>
      <c r="J8" s="4"/>
      <c r="K8" s="4">
        <v>2</v>
      </c>
      <c r="L8" s="7">
        <f t="shared" si="1"/>
        <v>28</v>
      </c>
      <c r="M8" s="5">
        <f t="shared" si="2"/>
        <v>2240</v>
      </c>
      <c r="P8" s="4" t="s">
        <v>8</v>
      </c>
      <c r="Q8" s="4">
        <v>16</v>
      </c>
      <c r="R8" s="4">
        <v>56.25</v>
      </c>
      <c r="S8" s="8">
        <f t="shared" ref="S8:S10" si="3">Q8*R8*U8</f>
        <v>360</v>
      </c>
      <c r="T8" s="5"/>
      <c r="U8" s="9">
        <v>0.4</v>
      </c>
    </row>
    <row r="9" spans="5:21" x14ac:dyDescent="0.25">
      <c r="E9" s="4" t="s">
        <v>26</v>
      </c>
      <c r="F9" s="6">
        <v>45413</v>
      </c>
      <c r="G9" s="5">
        <v>2200</v>
      </c>
      <c r="H9" s="5">
        <f t="shared" si="0"/>
        <v>73.333333333333329</v>
      </c>
      <c r="I9" s="5">
        <v>30</v>
      </c>
      <c r="J9" s="4"/>
      <c r="K9" s="4">
        <v>1.5</v>
      </c>
      <c r="L9" s="7">
        <f t="shared" si="1"/>
        <v>28.5</v>
      </c>
      <c r="M9" s="5">
        <f t="shared" si="2"/>
        <v>2090</v>
      </c>
      <c r="P9" s="4" t="s">
        <v>9</v>
      </c>
      <c r="Q9" s="4">
        <v>8</v>
      </c>
      <c r="R9" s="4">
        <v>56.25</v>
      </c>
      <c r="S9" s="8">
        <f t="shared" si="3"/>
        <v>180</v>
      </c>
      <c r="T9" s="5"/>
      <c r="U9" s="9">
        <v>0.4</v>
      </c>
    </row>
    <row r="10" spans="5:21" x14ac:dyDescent="0.25">
      <c r="E10" s="4" t="s">
        <v>27</v>
      </c>
      <c r="F10" s="6">
        <v>45413</v>
      </c>
      <c r="G10" s="5">
        <v>2200</v>
      </c>
      <c r="H10" s="5">
        <f t="shared" si="0"/>
        <v>73.333333333333329</v>
      </c>
      <c r="I10" s="5">
        <v>30</v>
      </c>
      <c r="J10" s="4"/>
      <c r="K10" s="4">
        <v>2</v>
      </c>
      <c r="L10" s="7">
        <f t="shared" si="1"/>
        <v>28</v>
      </c>
      <c r="M10" s="5">
        <f t="shared" si="2"/>
        <v>2053.333333333333</v>
      </c>
      <c r="P10" s="4" t="s">
        <v>10</v>
      </c>
      <c r="Q10" s="4">
        <v>24</v>
      </c>
      <c r="R10" s="4">
        <v>56.25</v>
      </c>
      <c r="S10" s="8">
        <f t="shared" si="3"/>
        <v>540</v>
      </c>
      <c r="T10" s="5"/>
      <c r="U10" s="9">
        <v>0.4</v>
      </c>
    </row>
    <row r="11" spans="5:21" x14ac:dyDescent="0.25">
      <c r="E11" s="4" t="s">
        <v>28</v>
      </c>
      <c r="F11" s="6">
        <v>45413</v>
      </c>
      <c r="G11" s="5">
        <v>1500</v>
      </c>
      <c r="H11" s="5">
        <f t="shared" si="0"/>
        <v>50</v>
      </c>
      <c r="I11" s="5">
        <v>30</v>
      </c>
      <c r="J11" s="4"/>
      <c r="K11" s="4">
        <v>2</v>
      </c>
      <c r="L11" s="7">
        <f t="shared" si="1"/>
        <v>28</v>
      </c>
      <c r="M11" s="5">
        <f t="shared" si="2"/>
        <v>1400</v>
      </c>
      <c r="P11" s="4" t="s">
        <v>11</v>
      </c>
      <c r="Q11" s="4"/>
      <c r="R11" s="4"/>
      <c r="S11" s="8">
        <f>T6*U11</f>
        <v>834.5</v>
      </c>
      <c r="T11" s="5"/>
      <c r="U11" s="9">
        <v>0.05</v>
      </c>
    </row>
    <row r="12" spans="5:21" x14ac:dyDescent="0.25">
      <c r="E12" s="4" t="s">
        <v>29</v>
      </c>
      <c r="F12" s="6">
        <v>45413</v>
      </c>
      <c r="G12" s="5">
        <v>2200</v>
      </c>
      <c r="H12" s="5">
        <f t="shared" si="0"/>
        <v>73.333333333333329</v>
      </c>
      <c r="I12" s="5">
        <v>30</v>
      </c>
      <c r="J12" s="4"/>
      <c r="K12" s="4">
        <v>2</v>
      </c>
      <c r="L12" s="7">
        <f t="shared" si="1"/>
        <v>28</v>
      </c>
      <c r="M12" s="5">
        <f t="shared" si="2"/>
        <v>2053.333333333333</v>
      </c>
      <c r="P12" s="4" t="s">
        <v>12</v>
      </c>
      <c r="Q12" s="4"/>
      <c r="R12" s="4"/>
      <c r="S12" s="8">
        <f>T6*U12</f>
        <v>1669</v>
      </c>
      <c r="T12" s="5"/>
      <c r="U12" s="9">
        <v>0.1</v>
      </c>
    </row>
    <row r="13" spans="5:21" x14ac:dyDescent="0.25">
      <c r="E13" s="4" t="s">
        <v>30</v>
      </c>
      <c r="F13" s="6">
        <v>45413</v>
      </c>
      <c r="G13" s="5">
        <v>2200</v>
      </c>
      <c r="H13" s="5">
        <f t="shared" si="0"/>
        <v>73.333333333333329</v>
      </c>
      <c r="I13" s="5">
        <v>30</v>
      </c>
      <c r="J13" s="4"/>
      <c r="K13" s="4">
        <v>3</v>
      </c>
      <c r="L13" s="7">
        <f t="shared" si="1"/>
        <v>27</v>
      </c>
      <c r="M13" s="5">
        <f t="shared" si="2"/>
        <v>1979.9999999999998</v>
      </c>
      <c r="P13" s="4" t="s">
        <v>16</v>
      </c>
      <c r="Q13" s="4"/>
      <c r="R13" s="4"/>
      <c r="S13" s="8">
        <f>SUM(S7:S12)</f>
        <v>4033.5</v>
      </c>
      <c r="T13" s="5">
        <f>SUM(T6:T12)</f>
        <v>16690</v>
      </c>
      <c r="U13" s="7">
        <f>T13-S13</f>
        <v>12656.5</v>
      </c>
    </row>
    <row r="14" spans="5:21" x14ac:dyDescent="0.25">
      <c r="E14" s="4" t="s">
        <v>31</v>
      </c>
      <c r="F14" s="6">
        <v>45413</v>
      </c>
      <c r="G14" s="5">
        <v>2200</v>
      </c>
      <c r="H14" s="5">
        <f t="shared" si="0"/>
        <v>73.333333333333329</v>
      </c>
      <c r="I14" s="5">
        <v>30</v>
      </c>
      <c r="J14" s="4"/>
      <c r="K14" s="4">
        <v>5</v>
      </c>
      <c r="L14" s="7">
        <f t="shared" si="1"/>
        <v>25</v>
      </c>
      <c r="M14" s="5">
        <f t="shared" si="2"/>
        <v>1833.3333333333333</v>
      </c>
    </row>
    <row r="15" spans="5:21" x14ac:dyDescent="0.25">
      <c r="E15" s="4" t="s">
        <v>32</v>
      </c>
      <c r="F15" s="6">
        <v>45413</v>
      </c>
      <c r="G15" s="5">
        <v>2400</v>
      </c>
      <c r="H15" s="5">
        <f t="shared" si="0"/>
        <v>80</v>
      </c>
      <c r="I15" s="5">
        <v>30</v>
      </c>
      <c r="J15" s="4"/>
      <c r="K15" s="4">
        <v>2</v>
      </c>
      <c r="L15" s="7">
        <f t="shared" si="1"/>
        <v>28</v>
      </c>
      <c r="M15" s="5">
        <f t="shared" si="2"/>
        <v>2240</v>
      </c>
      <c r="P15" s="34" t="s">
        <v>49</v>
      </c>
      <c r="Q15" s="37"/>
      <c r="R15" s="37"/>
      <c r="S15" s="35"/>
    </row>
    <row r="16" spans="5:21" x14ac:dyDescent="0.25">
      <c r="E16" s="4" t="s">
        <v>33</v>
      </c>
      <c r="F16" s="6">
        <v>45413</v>
      </c>
      <c r="G16" s="5">
        <v>2200</v>
      </c>
      <c r="H16" s="5">
        <f t="shared" si="0"/>
        <v>73.333333333333329</v>
      </c>
      <c r="I16" s="5">
        <v>30</v>
      </c>
      <c r="J16" s="4"/>
      <c r="K16" s="4">
        <v>10</v>
      </c>
      <c r="L16" s="7">
        <f t="shared" si="1"/>
        <v>20</v>
      </c>
      <c r="M16" s="5">
        <f t="shared" si="2"/>
        <v>1466.6666666666665</v>
      </c>
      <c r="P16" s="4" t="s">
        <v>45</v>
      </c>
      <c r="Q16" s="4" t="s">
        <v>46</v>
      </c>
      <c r="R16" s="4" t="s">
        <v>6</v>
      </c>
      <c r="S16" s="8" t="s">
        <v>47</v>
      </c>
    </row>
    <row r="17" spans="5:20" x14ac:dyDescent="0.25">
      <c r="E17" s="4" t="s">
        <v>34</v>
      </c>
      <c r="F17" s="6">
        <v>45413</v>
      </c>
      <c r="G17" s="5">
        <v>1500</v>
      </c>
      <c r="H17" s="5">
        <f t="shared" si="0"/>
        <v>50</v>
      </c>
      <c r="I17" s="5">
        <v>30</v>
      </c>
      <c r="J17" s="4"/>
      <c r="K17" s="4">
        <v>23</v>
      </c>
      <c r="L17" s="7">
        <f t="shared" si="1"/>
        <v>7</v>
      </c>
      <c r="M17" s="5">
        <f t="shared" si="2"/>
        <v>350</v>
      </c>
      <c r="P17" s="4" t="s">
        <v>35</v>
      </c>
      <c r="Q17" s="5">
        <v>65525</v>
      </c>
      <c r="R17" s="9">
        <v>0.02</v>
      </c>
      <c r="S17" s="8">
        <f>Q17*R17</f>
        <v>1310.5</v>
      </c>
    </row>
    <row r="18" spans="5:20" x14ac:dyDescent="0.25">
      <c r="E18" s="4" t="s">
        <v>35</v>
      </c>
      <c r="F18" s="6">
        <v>45413</v>
      </c>
      <c r="G18" s="5">
        <v>2500</v>
      </c>
      <c r="H18" s="5">
        <f t="shared" si="0"/>
        <v>83.333333333333329</v>
      </c>
      <c r="I18" s="5">
        <v>30</v>
      </c>
      <c r="J18" s="4"/>
      <c r="K18" s="4">
        <v>0</v>
      </c>
      <c r="L18" s="7">
        <f t="shared" si="1"/>
        <v>30</v>
      </c>
      <c r="M18" s="5">
        <f t="shared" si="2"/>
        <v>2500</v>
      </c>
      <c r="P18" s="4" t="s">
        <v>36</v>
      </c>
      <c r="Q18" s="5">
        <v>29015</v>
      </c>
      <c r="R18" s="9">
        <v>0.02</v>
      </c>
      <c r="S18" s="8">
        <f t="shared" ref="S18:S21" si="4">Q18*R18</f>
        <v>580.30000000000007</v>
      </c>
    </row>
    <row r="19" spans="5:20" x14ac:dyDescent="0.25">
      <c r="E19" s="4" t="s">
        <v>36</v>
      </c>
      <c r="F19" s="6">
        <v>45413</v>
      </c>
      <c r="G19" s="5">
        <v>2200</v>
      </c>
      <c r="H19" s="5">
        <f t="shared" si="0"/>
        <v>73.333333333333329</v>
      </c>
      <c r="I19" s="5">
        <v>30</v>
      </c>
      <c r="J19" s="4"/>
      <c r="K19" s="4">
        <v>0</v>
      </c>
      <c r="L19" s="7">
        <f t="shared" si="1"/>
        <v>30</v>
      </c>
      <c r="M19" s="5">
        <f t="shared" si="2"/>
        <v>2200</v>
      </c>
      <c r="P19" s="4" t="s">
        <v>39</v>
      </c>
      <c r="Q19" s="5">
        <v>57870</v>
      </c>
      <c r="R19" s="9">
        <v>0.02</v>
      </c>
      <c r="S19" s="8">
        <f t="shared" si="4"/>
        <v>1157.4000000000001</v>
      </c>
    </row>
    <row r="20" spans="5:20" x14ac:dyDescent="0.25">
      <c r="E20" s="4" t="s">
        <v>37</v>
      </c>
      <c r="F20" s="6">
        <v>45413</v>
      </c>
      <c r="G20" s="5">
        <v>2200</v>
      </c>
      <c r="H20" s="5">
        <f t="shared" si="0"/>
        <v>73.333333333333329</v>
      </c>
      <c r="I20" s="5">
        <v>30</v>
      </c>
      <c r="J20" s="4"/>
      <c r="K20" s="4">
        <v>2</v>
      </c>
      <c r="L20" s="7">
        <f t="shared" si="1"/>
        <v>28</v>
      </c>
      <c r="M20" s="5">
        <f t="shared" si="2"/>
        <v>2053.333333333333</v>
      </c>
      <c r="P20" s="4" t="s">
        <v>38</v>
      </c>
      <c r="Q20" s="5">
        <v>61310</v>
      </c>
      <c r="R20" s="9">
        <v>0.02</v>
      </c>
      <c r="S20" s="8">
        <f t="shared" si="4"/>
        <v>1226.2</v>
      </c>
    </row>
    <row r="21" spans="5:20" x14ac:dyDescent="0.25">
      <c r="E21" s="4" t="s">
        <v>38</v>
      </c>
      <c r="F21" s="6">
        <v>45413</v>
      </c>
      <c r="G21" s="5">
        <v>2200</v>
      </c>
      <c r="H21" s="5">
        <f t="shared" si="0"/>
        <v>73.333333333333329</v>
      </c>
      <c r="I21" s="5">
        <v>30</v>
      </c>
      <c r="J21" s="4"/>
      <c r="K21" s="4">
        <v>1</v>
      </c>
      <c r="L21" s="7">
        <f t="shared" si="1"/>
        <v>29</v>
      </c>
      <c r="M21" s="5">
        <f t="shared" si="2"/>
        <v>2126.6666666666665</v>
      </c>
      <c r="P21" s="4" t="s">
        <v>48</v>
      </c>
      <c r="Q21" s="5">
        <v>52495</v>
      </c>
      <c r="R21" s="9">
        <v>0.02</v>
      </c>
      <c r="S21" s="8">
        <f t="shared" si="4"/>
        <v>1049.9000000000001</v>
      </c>
    </row>
    <row r="22" spans="5:20" x14ac:dyDescent="0.25">
      <c r="E22" s="4" t="s">
        <v>39</v>
      </c>
      <c r="F22" s="6">
        <v>45413</v>
      </c>
      <c r="G22" s="5">
        <v>2200</v>
      </c>
      <c r="H22" s="5">
        <f t="shared" si="0"/>
        <v>73.333333333333329</v>
      </c>
      <c r="I22" s="5">
        <v>30</v>
      </c>
      <c r="J22" s="4"/>
      <c r="K22" s="4">
        <v>0</v>
      </c>
      <c r="L22" s="7">
        <f t="shared" si="1"/>
        <v>30</v>
      </c>
      <c r="M22" s="5">
        <f t="shared" si="2"/>
        <v>2200</v>
      </c>
      <c r="P22" s="4" t="s">
        <v>16</v>
      </c>
      <c r="Q22" s="7">
        <f>SUM(Q17:Q21)</f>
        <v>266215</v>
      </c>
      <c r="R22" s="9"/>
      <c r="S22" s="8">
        <f>SUM(S17:S21)</f>
        <v>5324.3000000000011</v>
      </c>
    </row>
    <row r="23" spans="5:20" x14ac:dyDescent="0.25">
      <c r="E23" s="4" t="s">
        <v>40</v>
      </c>
      <c r="F23" s="6">
        <v>45413</v>
      </c>
      <c r="G23" s="5">
        <v>3000</v>
      </c>
      <c r="H23" s="5">
        <f t="shared" si="0"/>
        <v>100</v>
      </c>
      <c r="I23" s="5">
        <v>30</v>
      </c>
      <c r="J23" s="4"/>
      <c r="K23" s="4">
        <v>20</v>
      </c>
      <c r="L23" s="7">
        <f t="shared" si="1"/>
        <v>10</v>
      </c>
      <c r="M23" s="5">
        <f t="shared" si="2"/>
        <v>1000</v>
      </c>
    </row>
    <row r="24" spans="5:20" x14ac:dyDescent="0.25">
      <c r="E24" s="4" t="s">
        <v>12</v>
      </c>
      <c r="F24" s="6">
        <v>45413</v>
      </c>
      <c r="G24" s="5">
        <v>10000</v>
      </c>
      <c r="H24" s="5">
        <f t="shared" si="0"/>
        <v>333.33333333333331</v>
      </c>
      <c r="I24" s="5">
        <v>30</v>
      </c>
      <c r="J24" s="4"/>
      <c r="K24" s="4">
        <v>0</v>
      </c>
      <c r="L24" s="7">
        <f t="shared" si="1"/>
        <v>30</v>
      </c>
      <c r="M24" s="5">
        <f t="shared" si="2"/>
        <v>10000</v>
      </c>
      <c r="P24" s="38" t="s">
        <v>55</v>
      </c>
      <c r="Q24" s="38"/>
      <c r="R24" s="38"/>
      <c r="S24" s="38"/>
      <c r="T24" s="38"/>
    </row>
    <row r="25" spans="5:20" x14ac:dyDescent="0.25">
      <c r="E25" s="34" t="s">
        <v>16</v>
      </c>
      <c r="F25" s="35"/>
      <c r="G25" s="5">
        <f>SUM(G5:G24)</f>
        <v>54500</v>
      </c>
      <c r="H25" s="5"/>
      <c r="I25" s="5"/>
      <c r="J25" s="4"/>
      <c r="K25" s="4"/>
      <c r="L25" s="4"/>
      <c r="M25" s="5">
        <f>SUM(M5:M24)</f>
        <v>48733.333333333328</v>
      </c>
      <c r="P25" s="12" t="s">
        <v>50</v>
      </c>
      <c r="Q25" s="12" t="s">
        <v>51</v>
      </c>
      <c r="R25" s="12" t="s">
        <v>52</v>
      </c>
      <c r="S25" s="12" t="s">
        <v>53</v>
      </c>
      <c r="T25" s="12" t="s">
        <v>47</v>
      </c>
    </row>
    <row r="26" spans="5:20" x14ac:dyDescent="0.25">
      <c r="P26" s="12" t="s">
        <v>33</v>
      </c>
      <c r="Q26" s="12" t="s">
        <v>54</v>
      </c>
      <c r="R26" s="12">
        <v>5</v>
      </c>
      <c r="S26" s="12">
        <v>50</v>
      </c>
      <c r="T26" s="8">
        <f>R26*S26</f>
        <v>250</v>
      </c>
    </row>
    <row r="27" spans="5:20" x14ac:dyDescent="0.25">
      <c r="P27" s="12" t="s">
        <v>30</v>
      </c>
      <c r="Q27" s="12" t="s">
        <v>54</v>
      </c>
      <c r="R27" s="12">
        <v>5</v>
      </c>
      <c r="S27" s="12">
        <v>50</v>
      </c>
      <c r="T27" s="8">
        <f>R27*S27</f>
        <v>250</v>
      </c>
    </row>
    <row r="28" spans="5:20" x14ac:dyDescent="0.25">
      <c r="E28" s="1"/>
      <c r="F28" s="1" t="s">
        <v>72</v>
      </c>
      <c r="G28" s="1">
        <f>5000+2500+1750+1750+1750+1500+750+1500+1500+1500+1500+1500+1500+1500+1500+1700+1500+500</f>
        <v>30700</v>
      </c>
      <c r="P28" s="12" t="s">
        <v>56</v>
      </c>
      <c r="Q28" s="12" t="s">
        <v>57</v>
      </c>
      <c r="R28" s="12">
        <v>7</v>
      </c>
      <c r="S28" s="12">
        <v>157.19999999999999</v>
      </c>
      <c r="T28" s="8">
        <f>R28*S28</f>
        <v>1100.3999999999999</v>
      </c>
    </row>
    <row r="29" spans="5:20" x14ac:dyDescent="0.25">
      <c r="F29" s="1" t="s">
        <v>73</v>
      </c>
      <c r="G29" s="1">
        <f>G28/3</f>
        <v>10233.333333333334</v>
      </c>
      <c r="L29" s="3"/>
      <c r="P29" s="14" t="s">
        <v>58</v>
      </c>
      <c r="Q29" s="14" t="s">
        <v>59</v>
      </c>
      <c r="R29" s="14">
        <v>12</v>
      </c>
      <c r="S29" s="12">
        <v>50</v>
      </c>
      <c r="T29" s="8">
        <f>R29*S29</f>
        <v>600</v>
      </c>
    </row>
    <row r="30" spans="5:20" x14ac:dyDescent="0.25">
      <c r="L30" s="3"/>
      <c r="P30" s="14" t="s">
        <v>16</v>
      </c>
      <c r="Q30" s="11"/>
      <c r="R30" s="11"/>
      <c r="S30" s="11"/>
      <c r="T30" s="15">
        <f>SUM(T26:T29)</f>
        <v>2200.3999999999996</v>
      </c>
    </row>
    <row r="31" spans="5:20" x14ac:dyDescent="0.25">
      <c r="L31" s="3"/>
      <c r="P31" s="13"/>
    </row>
    <row r="32" spans="5:20" x14ac:dyDescent="0.25">
      <c r="L32" s="3"/>
      <c r="Q32" s="33" t="s">
        <v>60</v>
      </c>
      <c r="R32" s="33"/>
      <c r="S32" s="33"/>
    </row>
    <row r="33" spans="17:20" x14ac:dyDescent="0.25">
      <c r="Q33" s="4" t="s">
        <v>61</v>
      </c>
      <c r="R33" s="4" t="s">
        <v>62</v>
      </c>
      <c r="S33" s="4" t="s">
        <v>47</v>
      </c>
      <c r="T33" s="16" t="s">
        <v>65</v>
      </c>
    </row>
    <row r="34" spans="17:20" x14ac:dyDescent="0.25">
      <c r="Q34" s="4">
        <v>1600</v>
      </c>
      <c r="R34" s="9">
        <v>0.6</v>
      </c>
      <c r="S34" s="4">
        <f>Q34*R34</f>
        <v>960</v>
      </c>
      <c r="T34" s="4">
        <f>Q34-S34</f>
        <v>640</v>
      </c>
    </row>
    <row r="36" spans="17:20" x14ac:dyDescent="0.25">
      <c r="Q36" t="s">
        <v>64</v>
      </c>
      <c r="R36" s="3">
        <f>Sheet1!C34+Sheet2!U13+Sheet2!T34</f>
        <v>300326.5</v>
      </c>
    </row>
    <row r="37" spans="17:20" x14ac:dyDescent="0.25">
      <c r="Q37" t="s">
        <v>63</v>
      </c>
      <c r="R37" s="3">
        <f>S34+T30+S22+S13+M25</f>
        <v>61251.533333333326</v>
      </c>
    </row>
    <row r="38" spans="17:20" x14ac:dyDescent="0.25">
      <c r="R38" s="3">
        <f>R36-R37</f>
        <v>239074.96666666667</v>
      </c>
    </row>
    <row r="39" spans="17:20" x14ac:dyDescent="0.25">
      <c r="R39" s="3"/>
    </row>
  </sheetData>
  <mergeCells count="6">
    <mergeCell ref="Q32:S32"/>
    <mergeCell ref="E25:F25"/>
    <mergeCell ref="F1:L3"/>
    <mergeCell ref="P4:U4"/>
    <mergeCell ref="P15:S15"/>
    <mergeCell ref="P24:T2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F21"/>
  <sheetViews>
    <sheetView rightToLeft="1" tabSelected="1" workbookViewId="0">
      <selection activeCell="D12" sqref="D12"/>
    </sheetView>
  </sheetViews>
  <sheetFormatPr defaultRowHeight="15" x14ac:dyDescent="0.25"/>
  <cols>
    <col min="4" max="4" width="42.85546875" bestFit="1" customWidth="1"/>
    <col min="5" max="5" width="12.28515625" style="1" bestFit="1" customWidth="1"/>
    <col min="6" max="6" width="14.5703125" style="1" bestFit="1" customWidth="1"/>
  </cols>
  <sheetData>
    <row r="4" spans="4:6" ht="23.25" x14ac:dyDescent="0.25">
      <c r="D4" s="19" t="s">
        <v>68</v>
      </c>
      <c r="E4" s="20" t="s">
        <v>66</v>
      </c>
      <c r="F4" s="20" t="s">
        <v>67</v>
      </c>
    </row>
    <row r="5" spans="4:6" s="17" customFormat="1" ht="20.25" customHeight="1" x14ac:dyDescent="0.3">
      <c r="D5" s="21" t="s">
        <v>69</v>
      </c>
      <c r="E5" s="22">
        <v>287030</v>
      </c>
      <c r="F5" s="22"/>
    </row>
    <row r="6" spans="4:6" s="17" customFormat="1" ht="20.25" customHeight="1" x14ac:dyDescent="0.3">
      <c r="D6" s="21" t="s">
        <v>70</v>
      </c>
      <c r="E6" s="22">
        <v>16690</v>
      </c>
      <c r="F6" s="22"/>
    </row>
    <row r="7" spans="4:6" s="17" customFormat="1" ht="20.25" customHeight="1" x14ac:dyDescent="0.3">
      <c r="D7" s="21" t="s">
        <v>71</v>
      </c>
      <c r="E7" s="22">
        <v>1600</v>
      </c>
      <c r="F7" s="22"/>
    </row>
    <row r="8" spans="4:6" s="17" customFormat="1" ht="20.25" customHeight="1" x14ac:dyDescent="0.3">
      <c r="D8" s="21" t="s">
        <v>78</v>
      </c>
      <c r="E8" s="22"/>
      <c r="F8" s="22">
        <v>305320</v>
      </c>
    </row>
    <row r="9" spans="4:6" s="17" customFormat="1" ht="20.25" customHeight="1" x14ac:dyDescent="0.3">
      <c r="D9" s="21" t="s">
        <v>79</v>
      </c>
      <c r="E9" s="22"/>
      <c r="F9" s="22">
        <v>305320</v>
      </c>
    </row>
    <row r="10" spans="4:6" s="17" customFormat="1" ht="20.25" customHeight="1" x14ac:dyDescent="0.3">
      <c r="D10" s="21" t="s">
        <v>74</v>
      </c>
      <c r="E10" s="22">
        <v>48733.333333333328</v>
      </c>
      <c r="F10" s="22"/>
    </row>
    <row r="11" spans="4:6" s="17" customFormat="1" ht="20.25" customHeight="1" x14ac:dyDescent="0.3">
      <c r="D11" s="21" t="s">
        <v>88</v>
      </c>
      <c r="E11" s="22">
        <v>10233.333333333334</v>
      </c>
      <c r="F11" s="22"/>
    </row>
    <row r="12" spans="4:6" s="17" customFormat="1" ht="20.25" customHeight="1" x14ac:dyDescent="0.3">
      <c r="D12" s="21" t="s">
        <v>87</v>
      </c>
      <c r="E12" s="22">
        <v>4033.5</v>
      </c>
      <c r="F12" s="22"/>
    </row>
    <row r="13" spans="4:6" s="17" customFormat="1" ht="20.25" customHeight="1" x14ac:dyDescent="0.3">
      <c r="D13" s="21" t="s">
        <v>75</v>
      </c>
      <c r="E13" s="22">
        <v>5324.3000000000011</v>
      </c>
      <c r="F13" s="22"/>
    </row>
    <row r="14" spans="4:6" s="17" customFormat="1" ht="20.25" customHeight="1" x14ac:dyDescent="0.3">
      <c r="D14" s="21" t="s">
        <v>55</v>
      </c>
      <c r="E14" s="22">
        <v>2200.3999999999996</v>
      </c>
      <c r="F14" s="22"/>
    </row>
    <row r="15" spans="4:6" s="17" customFormat="1" ht="20.25" customHeight="1" x14ac:dyDescent="0.3">
      <c r="D15" s="21" t="s">
        <v>76</v>
      </c>
      <c r="E15" s="22">
        <v>960</v>
      </c>
      <c r="F15" s="22"/>
    </row>
    <row r="16" spans="4:6" s="17" customFormat="1" ht="20.25" customHeight="1" x14ac:dyDescent="0.3">
      <c r="D16" s="21" t="s">
        <v>80</v>
      </c>
      <c r="E16" s="22" t="s">
        <v>83</v>
      </c>
      <c r="F16" s="22"/>
    </row>
    <row r="17" spans="4:6" s="17" customFormat="1" ht="20.25" customHeight="1" x14ac:dyDescent="0.3">
      <c r="D17" s="21" t="s">
        <v>81</v>
      </c>
      <c r="E17" s="22" t="s">
        <v>83</v>
      </c>
      <c r="F17" s="22"/>
    </row>
    <row r="18" spans="4:6" s="17" customFormat="1" ht="20.25" customHeight="1" x14ac:dyDescent="0.3">
      <c r="D18" s="21" t="s">
        <v>82</v>
      </c>
      <c r="E18" s="22" t="s">
        <v>83</v>
      </c>
      <c r="F18" s="22"/>
    </row>
    <row r="19" spans="4:6" s="17" customFormat="1" ht="20.25" customHeight="1" x14ac:dyDescent="0.3">
      <c r="D19" s="21" t="s">
        <v>84</v>
      </c>
      <c r="E19" s="22" t="s">
        <v>85</v>
      </c>
      <c r="F19" s="22"/>
    </row>
    <row r="20" spans="4:6" s="17" customFormat="1" ht="20.25" customHeight="1" x14ac:dyDescent="0.3">
      <c r="D20" s="21" t="s">
        <v>77</v>
      </c>
      <c r="E20" s="22"/>
      <c r="F20" s="22">
        <f>SUM(E10:E19)</f>
        <v>71484.866666666654</v>
      </c>
    </row>
    <row r="21" spans="4:6" s="18" customFormat="1" ht="33.75" customHeight="1" x14ac:dyDescent="0.25">
      <c r="D21" s="24" t="s">
        <v>86</v>
      </c>
      <c r="E21" s="23"/>
      <c r="F21" s="25">
        <f>F9-F20</f>
        <v>233835.13333333336</v>
      </c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Sheet32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Oday</dc:creator>
  <cp:lastModifiedBy>Mr Oday</cp:lastModifiedBy>
  <dcterms:created xsi:type="dcterms:W3CDTF">2024-07-07T11:40:18Z</dcterms:created>
  <dcterms:modified xsi:type="dcterms:W3CDTF">2024-07-10T12:03:11Z</dcterms:modified>
</cp:coreProperties>
</file>